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0" i="1" l="1"/>
  <c r="D119" i="1"/>
  <c r="D115" i="1"/>
  <c r="D113" i="1"/>
  <c r="D110" i="1"/>
  <c r="B108" i="1"/>
  <c r="D107" i="1"/>
  <c r="B106" i="1"/>
  <c r="D105" i="1"/>
  <c r="B104" i="1"/>
  <c r="D103" i="1"/>
  <c r="B99" i="1"/>
  <c r="D98" i="1"/>
  <c r="B97" i="1"/>
  <c r="D96" i="1"/>
  <c r="D89" i="1"/>
  <c r="B87" i="1"/>
  <c r="D86" i="1"/>
  <c r="B85" i="1"/>
  <c r="D84" i="1"/>
  <c r="B83" i="1"/>
  <c r="D82" i="1"/>
  <c r="B80" i="1"/>
  <c r="D79" i="1"/>
  <c r="B76" i="1"/>
  <c r="D75" i="1"/>
  <c r="B69" i="1"/>
  <c r="D68" i="1"/>
  <c r="B67" i="1"/>
  <c r="D66" i="1"/>
  <c r="D64" i="1"/>
  <c r="D61" i="1"/>
  <c r="D59" i="1"/>
  <c r="D58" i="1"/>
  <c r="B57" i="1"/>
  <c r="D56" i="1"/>
  <c r="B55" i="1"/>
  <c r="D54" i="1"/>
  <c r="B53" i="1"/>
  <c r="D52" i="1"/>
  <c r="B51" i="1"/>
  <c r="D50" i="1"/>
  <c r="B49" i="1"/>
  <c r="D48" i="1"/>
  <c r="B47" i="1"/>
  <c r="D46" i="1"/>
  <c r="D43" i="1"/>
  <c r="B42" i="1"/>
  <c r="D41" i="1"/>
  <c r="B40" i="1"/>
  <c r="D39" i="1"/>
  <c r="B38" i="1"/>
  <c r="D37" i="1"/>
  <c r="B36" i="1"/>
  <c r="B34" i="1"/>
  <c r="B32" i="1"/>
  <c r="B30" i="1"/>
  <c r="D29" i="1"/>
  <c r="B28" i="1"/>
  <c r="D27" i="1"/>
  <c r="B25" i="1"/>
  <c r="D24" i="1"/>
  <c r="B22" i="1"/>
  <c r="D21" i="1"/>
  <c r="B20" i="1"/>
  <c r="D19" i="1"/>
  <c r="B18" i="1"/>
  <c r="D17" i="1"/>
  <c r="B16" i="1"/>
  <c r="D15" i="1"/>
  <c r="B13" i="1"/>
  <c r="D12" i="1"/>
  <c r="B11" i="1"/>
  <c r="D10" i="1"/>
</calcChain>
</file>

<file path=xl/sharedStrings.xml><?xml version="1.0" encoding="utf-8"?>
<sst xmlns="http://schemas.openxmlformats.org/spreadsheetml/2006/main" count="154" uniqueCount="77">
  <si>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</si>
  <si>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2013 год» </t>
  </si>
  <si>
    <t>За 3 квартал  2013 года</t>
  </si>
  <si>
    <t xml:space="preserve">Показатель, </t>
  </si>
  <si>
    <t>2013 год</t>
  </si>
  <si>
    <t>единица измерения</t>
  </si>
  <si>
    <t>план</t>
  </si>
  <si>
    <t>отчет</t>
  </si>
  <si>
    <t>% выполнения</t>
  </si>
  <si>
    <t>Промышленная деятельность</t>
  </si>
  <si>
    <t>Обрабатывающие производства, тыс.руб.</t>
  </si>
  <si>
    <t xml:space="preserve">   в % к предыдущему году</t>
  </si>
  <si>
    <t>х</t>
  </si>
  <si>
    <t>Производство и распределение электроэнергии, газа и воды, тыс.руб</t>
  </si>
  <si>
    <t>Производство основных видов продукции</t>
  </si>
  <si>
    <t xml:space="preserve"> Мука, тонн.</t>
  </si>
  <si>
    <t>Хлебобулочные изделия, тонн.</t>
  </si>
  <si>
    <t>Мясо, тонн</t>
  </si>
  <si>
    <t>Кирпич  млн.штук усл.кирп.</t>
  </si>
  <si>
    <t>Сельское хозяйство</t>
  </si>
  <si>
    <t>Объем сельскохозяйственной продукции во всех категориях хозяйств, тыс.руб.</t>
  </si>
  <si>
    <t xml:space="preserve">   в % к предыдущему году (ИФО,%)</t>
  </si>
  <si>
    <t>Производство основных видов сельскохозяйственной продукции:</t>
  </si>
  <si>
    <t xml:space="preserve"> Зерно ( в весе после доработки)тыс.тонн </t>
  </si>
  <si>
    <t>Кукуруза, тыс.тонн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</si>
  <si>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</si>
  <si>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</si>
  <si>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</si>
  <si>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</si>
  <si>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</si>
  <si>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Плоды и ягоды- всего,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</si>
  <si>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</si>
  <si>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</si>
  <si>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</si>
  <si>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</si>
  <si>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</si>
  <si>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</si>
  <si>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</si>
  <si>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</si>
  <si>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из общего поголовья крупного рогатого скота- коровы,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</si>
  <si>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</si>
  <si>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</si>
  <si>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</si>
  <si>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</si>
  <si>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</si>
  <si>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</si>
  <si>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в % к предыдущему году в сопоставимых ценах</t>
  </si>
  <si>
    <t>Объем работ в строительстве (по крупным и средним организациям), тыс.рублей в ценах соответствующих лет</t>
  </si>
  <si>
    <t>Транспортный комплекс</t>
  </si>
  <si>
    <t>Объем услуг крупных и средних предприятий транспорта – всего, тыс.руб.</t>
  </si>
  <si>
    <t>в % к предыдущему году в действующих ценах</t>
  </si>
  <si>
    <t>Рынки товаров и услуг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</si>
  <si>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</si>
  <si>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</si>
  <si>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</si>
  <si>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</si>
  <si>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</si>
  <si>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</si>
  <si>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 xml:space="preserve"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</si>
  <si>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</si>
  <si>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</si>
  <si>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Прибыль (убыток) – сальдо, тыс.руб.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</si>
  <si>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</si>
  <si>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</si>
  <si>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</si>
  <si>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</si>
  <si>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</si>
  <si>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</si>
  <si>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экономически активного населения,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</si>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</sst>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0" fillId="0" borderId="0" xfId="0" applyFont="1"/>
    <xf numFmtId="164" fontId="2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5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2" borderId="6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8" xfId="0" applyFont="1" applyBorder="1" applyAlignment="1">
      <alignment horizontal="center" vertical="top" wrapText="1"/>
    </xf>
    <xf numFmtId="0" fontId="8" fillId="0" borderId="0" xfId="0" applyFont="1"/>
    <xf numFmtId="0" fontId="2" fillId="0" borderId="8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164" fontId="3" fillId="0" borderId="7" xfId="0" applyNumberFormat="1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4" fontId="2" fillId="0" borderId="14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center" wrapText="1"/>
    </xf>
    <xf numFmtId="4" fontId="2" fillId="0" borderId="7" xfId="0" applyNumberFormat="1" applyFont="1" applyBorder="1" applyAlignment="1">
      <alignment wrapText="1"/>
    </xf>
    <xf numFmtId="3" fontId="2" fillId="0" borderId="7" xfId="0" applyNumberFormat="1" applyFont="1" applyBorder="1" applyAlignment="1">
      <alignment horizont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8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24"/>
  <sheetViews>
    <sheetView tabSelected="1" zoomScale="75" zoomScaleNormal="75" workbookViewId="0">
      <selection activeCell="A5" sqref="A5:D5"/>
    </sheetView>
  </sheetViews>
  <sheetFormatPr defaultRowHeight="15" x14ac:dyDescent="0.25"/>
  <cols>
    <col min="1" max="1" width="53.42578125" style="43" customWidth="1"/>
    <col min="2" max="2" width="21.42578125" customWidth="1"/>
    <col min="3" max="3" width="16.5703125" customWidth="1"/>
    <col min="4" max="4" width="24.85546875" customWidth="1"/>
    <col min="6" max="6" width="49.85546875" style="43" customWidth="1"/>
    <col min="7" max="7" width="17.28515625" customWidth="1"/>
    <col min="8" max="8" width="16.5703125" customWidth="1"/>
    <col min="9" max="9" width="20.140625" customWidth="1"/>
  </cols>
  <sheetData>
    <row r="4" spans="1:9" ht="18.75" x14ac:dyDescent="0.3">
      <c r="A4" s="68" t="s">
        <v>0</v>
      </c>
      <c r="B4" s="68"/>
      <c r="C4" s="68"/>
      <c r="D4" s="68"/>
      <c r="F4" s="68"/>
      <c r="G4" s="68"/>
      <c r="H4" s="68"/>
      <c r="I4" s="68"/>
    </row>
    <row r="5" spans="1:9" ht="60.75" customHeight="1" x14ac:dyDescent="0.3">
      <c r="A5" s="69" t="s">
        <v>1</v>
      </c>
      <c r="B5" s="69"/>
      <c r="C5" s="69"/>
      <c r="D5" s="69"/>
      <c r="E5" s="1"/>
      <c r="F5" s="69"/>
      <c r="G5" s="69"/>
      <c r="H5" s="69"/>
      <c r="I5" s="69"/>
    </row>
    <row r="6" spans="1:9" ht="19.5" thickBot="1" x14ac:dyDescent="0.35">
      <c r="A6" s="70" t="s">
        <v>2</v>
      </c>
      <c r="B6" s="70"/>
      <c r="C6" s="70"/>
      <c r="D6" s="70"/>
      <c r="F6" s="70"/>
      <c r="G6" s="70"/>
      <c r="H6" s="70"/>
      <c r="I6" s="70"/>
    </row>
    <row r="7" spans="1:9" ht="19.5" thickBot="1" x14ac:dyDescent="0.3">
      <c r="A7" s="2" t="s">
        <v>3</v>
      </c>
      <c r="B7" s="65" t="s">
        <v>4</v>
      </c>
      <c r="C7" s="66"/>
      <c r="D7" s="67"/>
      <c r="F7" s="2"/>
      <c r="G7" s="65"/>
      <c r="H7" s="66"/>
      <c r="I7" s="67"/>
    </row>
    <row r="8" spans="1:9" ht="19.5" thickBot="1" x14ac:dyDescent="0.35">
      <c r="A8" s="3" t="s">
        <v>5</v>
      </c>
      <c r="B8" s="4" t="s">
        <v>6</v>
      </c>
      <c r="C8" s="4" t="s">
        <v>7</v>
      </c>
      <c r="D8" s="5" t="s">
        <v>8</v>
      </c>
      <c r="F8" s="3"/>
      <c r="G8" s="4"/>
      <c r="H8" s="4"/>
      <c r="I8" s="5"/>
    </row>
    <row r="9" spans="1:9" ht="37.5" customHeight="1" thickBot="1" x14ac:dyDescent="0.35">
      <c r="A9" s="44" t="s">
        <v>9</v>
      </c>
      <c r="B9" s="45"/>
      <c r="C9" s="45"/>
      <c r="D9" s="46"/>
      <c r="F9" s="44"/>
      <c r="G9" s="45"/>
      <c r="H9" s="45"/>
      <c r="I9" s="46"/>
    </row>
    <row r="10" spans="1:9" s="9" customFormat="1" ht="19.5" thickBot="1" x14ac:dyDescent="0.35">
      <c r="A10" s="6" t="s">
        <v>10</v>
      </c>
      <c r="B10" s="7">
        <v>8263</v>
      </c>
      <c r="C10" s="7">
        <v>6256.8</v>
      </c>
      <c r="D10" s="8">
        <f>C10/B10*100</f>
        <v>75.720682560813273</v>
      </c>
      <c r="F10" s="6"/>
      <c r="G10" s="7"/>
      <c r="H10" s="7"/>
      <c r="I10" s="8"/>
    </row>
    <row r="11" spans="1:9" ht="19.5" thickBot="1" x14ac:dyDescent="0.35">
      <c r="A11" s="6" t="s">
        <v>11</v>
      </c>
      <c r="B11" s="10">
        <f>B10/8000*100</f>
        <v>103.28749999999999</v>
      </c>
      <c r="C11" s="4">
        <v>106</v>
      </c>
      <c r="D11" s="5" t="s">
        <v>12</v>
      </c>
      <c r="F11" s="6"/>
      <c r="G11" s="4"/>
      <c r="H11" s="4"/>
      <c r="I11" s="5"/>
    </row>
    <row r="12" spans="1:9" ht="46.5" customHeight="1" thickBot="1" x14ac:dyDescent="0.35">
      <c r="A12" s="6" t="s">
        <v>13</v>
      </c>
      <c r="B12" s="7">
        <v>38560</v>
      </c>
      <c r="C12" s="4">
        <v>21560</v>
      </c>
      <c r="D12" s="8">
        <f>C12/B12*100</f>
        <v>55.912863070539423</v>
      </c>
      <c r="F12" s="6"/>
      <c r="G12" s="7"/>
      <c r="H12" s="4"/>
      <c r="I12" s="8"/>
    </row>
    <row r="13" spans="1:9" ht="19.5" thickBot="1" x14ac:dyDescent="0.35">
      <c r="A13" s="6" t="s">
        <v>11</v>
      </c>
      <c r="B13" s="10">
        <f>B12/38210*100</f>
        <v>100.91599057838263</v>
      </c>
      <c r="C13" s="4">
        <v>104.6</v>
      </c>
      <c r="D13" s="5" t="s">
        <v>12</v>
      </c>
      <c r="F13" s="6"/>
      <c r="G13" s="4"/>
      <c r="H13" s="4"/>
      <c r="I13" s="5"/>
    </row>
    <row r="14" spans="1:9" ht="37.5" customHeight="1" thickBot="1" x14ac:dyDescent="0.35">
      <c r="A14" s="44" t="s">
        <v>14</v>
      </c>
      <c r="B14" s="45"/>
      <c r="C14" s="45"/>
      <c r="D14" s="46"/>
      <c r="F14" s="44"/>
      <c r="G14" s="45"/>
      <c r="H14" s="45"/>
      <c r="I14" s="46"/>
    </row>
    <row r="15" spans="1:9" ht="19.5" thickBot="1" x14ac:dyDescent="0.35">
      <c r="A15" s="6" t="s">
        <v>15</v>
      </c>
      <c r="B15" s="4">
        <v>54.65</v>
      </c>
      <c r="C15" s="4">
        <v>43.1</v>
      </c>
      <c r="D15" s="8">
        <f>C15/B15*100</f>
        <v>78.865507776761206</v>
      </c>
      <c r="F15" s="6"/>
      <c r="G15" s="4"/>
      <c r="H15" s="4"/>
      <c r="I15" s="8"/>
    </row>
    <row r="16" spans="1:9" ht="19.5" thickBot="1" x14ac:dyDescent="0.35">
      <c r="A16" s="6" t="s">
        <v>11</v>
      </c>
      <c r="B16" s="10">
        <f>B15/53.9*100</f>
        <v>101.39146567717997</v>
      </c>
      <c r="C16" s="4">
        <v>102.8</v>
      </c>
      <c r="D16" s="5" t="s">
        <v>12</v>
      </c>
      <c r="F16" s="6"/>
      <c r="G16" s="4"/>
      <c r="H16" s="4"/>
      <c r="I16" s="5"/>
    </row>
    <row r="17" spans="1:9" ht="19.5" thickBot="1" x14ac:dyDescent="0.35">
      <c r="A17" s="6" t="s">
        <v>16</v>
      </c>
      <c r="B17" s="4">
        <v>1360</v>
      </c>
      <c r="C17" s="4">
        <v>972</v>
      </c>
      <c r="D17" s="8">
        <f>C17/B17*100</f>
        <v>71.470588235294116</v>
      </c>
      <c r="F17" s="6"/>
      <c r="G17" s="4"/>
      <c r="H17" s="4"/>
      <c r="I17" s="8"/>
    </row>
    <row r="18" spans="1:9" ht="19.5" thickBot="1" x14ac:dyDescent="0.35">
      <c r="A18" s="6" t="s">
        <v>11</v>
      </c>
      <c r="B18" s="10">
        <f>B17/1296*100</f>
        <v>104.93827160493827</v>
      </c>
      <c r="C18" s="4">
        <v>92.3</v>
      </c>
      <c r="D18" s="5" t="s">
        <v>12</v>
      </c>
      <c r="F18" s="6"/>
      <c r="G18" s="4"/>
      <c r="H18" s="4"/>
      <c r="I18" s="5"/>
    </row>
    <row r="19" spans="1:9" ht="19.5" thickBot="1" x14ac:dyDescent="0.35">
      <c r="A19" s="6" t="s">
        <v>17</v>
      </c>
      <c r="B19" s="4">
        <v>101</v>
      </c>
      <c r="C19" s="4">
        <v>57.8</v>
      </c>
      <c r="D19" s="8">
        <f>C19/B19*100</f>
        <v>57.227722772277225</v>
      </c>
      <c r="F19" s="6"/>
      <c r="G19" s="4"/>
      <c r="H19" s="4"/>
      <c r="I19" s="8"/>
    </row>
    <row r="20" spans="1:9" ht="19.5" thickBot="1" x14ac:dyDescent="0.35">
      <c r="A20" s="6" t="s">
        <v>11</v>
      </c>
      <c r="B20" s="10">
        <f>B19/101*100</f>
        <v>100</v>
      </c>
      <c r="C20" s="4">
        <v>80.8</v>
      </c>
      <c r="D20" s="5" t="s">
        <v>12</v>
      </c>
      <c r="F20" s="6"/>
      <c r="G20" s="5"/>
      <c r="H20" s="4"/>
      <c r="I20" s="5"/>
    </row>
    <row r="21" spans="1:9" ht="19.5" thickBot="1" x14ac:dyDescent="0.35">
      <c r="A21" s="6" t="s">
        <v>18</v>
      </c>
      <c r="B21" s="4">
        <v>2</v>
      </c>
      <c r="C21" s="11">
        <v>1.24</v>
      </c>
      <c r="D21" s="8">
        <f>C21/B21*100</f>
        <v>62</v>
      </c>
      <c r="F21" s="6"/>
      <c r="G21" s="4"/>
      <c r="H21" s="4"/>
      <c r="I21" s="8"/>
    </row>
    <row r="22" spans="1:9" ht="19.5" thickBot="1" x14ac:dyDescent="0.35">
      <c r="A22" s="6" t="s">
        <v>11</v>
      </c>
      <c r="B22" s="10">
        <f>B21/1.8*100</f>
        <v>111.11111111111111</v>
      </c>
      <c r="C22" s="4">
        <v>91.9</v>
      </c>
      <c r="D22" s="5" t="s">
        <v>12</v>
      </c>
      <c r="F22" s="6"/>
      <c r="G22" s="4"/>
      <c r="H22" s="4"/>
      <c r="I22" s="5"/>
    </row>
    <row r="23" spans="1:9" ht="19.5" thickBot="1" x14ac:dyDescent="0.35">
      <c r="A23" s="44" t="s">
        <v>19</v>
      </c>
      <c r="B23" s="45"/>
      <c r="C23" s="45"/>
      <c r="D23" s="46"/>
      <c r="F23" s="44"/>
      <c r="G23" s="45"/>
      <c r="H23" s="45"/>
      <c r="I23" s="46"/>
    </row>
    <row r="24" spans="1:9" s="15" customFormat="1" ht="38.25" thickBot="1" x14ac:dyDescent="0.35">
      <c r="A24" s="12" t="s">
        <v>20</v>
      </c>
      <c r="B24" s="4">
        <v>656420</v>
      </c>
      <c r="C24" s="13">
        <v>490650</v>
      </c>
      <c r="D24" s="14">
        <f>C24/B24*100</f>
        <v>74.746351421346091</v>
      </c>
      <c r="F24" s="12"/>
      <c r="G24" s="13"/>
      <c r="H24" s="13"/>
      <c r="I24" s="14"/>
    </row>
    <row r="25" spans="1:9" ht="19.5" thickBot="1" x14ac:dyDescent="0.35">
      <c r="A25" s="6" t="s">
        <v>21</v>
      </c>
      <c r="B25" s="10">
        <f>B24/654200*100</f>
        <v>100.33934576582084</v>
      </c>
      <c r="C25" s="4">
        <v>99.3</v>
      </c>
      <c r="D25" s="5" t="s">
        <v>12</v>
      </c>
      <c r="F25" s="6"/>
      <c r="G25" s="4"/>
      <c r="H25" s="4"/>
      <c r="I25" s="5"/>
    </row>
    <row r="26" spans="1:9" ht="38.25" thickBot="1" x14ac:dyDescent="0.35">
      <c r="A26" s="6" t="s">
        <v>22</v>
      </c>
      <c r="B26" s="4"/>
      <c r="C26" s="4"/>
      <c r="D26" s="5"/>
      <c r="F26" s="6"/>
      <c r="G26" s="4"/>
      <c r="H26" s="4"/>
      <c r="I26" s="5"/>
    </row>
    <row r="27" spans="1:9" ht="19.5" thickBot="1" x14ac:dyDescent="0.35">
      <c r="A27" s="6" t="s">
        <v>23</v>
      </c>
      <c r="B27" s="4">
        <v>19.8</v>
      </c>
      <c r="C27" s="4">
        <v>18.600000000000001</v>
      </c>
      <c r="D27" s="14">
        <f>C27/B27*100</f>
        <v>93.939393939393938</v>
      </c>
      <c r="F27" s="6"/>
      <c r="G27" s="4"/>
      <c r="H27" s="4"/>
      <c r="I27" s="14"/>
    </row>
    <row r="28" spans="1:9" ht="19.5" thickBot="1" x14ac:dyDescent="0.35">
      <c r="A28" s="6" t="s">
        <v>11</v>
      </c>
      <c r="B28" s="10" t="e">
        <f>B27/G27*100</f>
        <v>#DIV/0!</v>
      </c>
      <c r="C28" s="4">
        <v>101.6</v>
      </c>
      <c r="D28" s="5" t="s">
        <v>12</v>
      </c>
      <c r="F28" s="6"/>
      <c r="G28" s="4"/>
      <c r="H28" s="4"/>
      <c r="I28" s="5"/>
    </row>
    <row r="29" spans="1:9" ht="19.5" thickBot="1" x14ac:dyDescent="0.35">
      <c r="A29" s="6" t="s">
        <v>24</v>
      </c>
      <c r="B29" s="4">
        <v>4.7</v>
      </c>
      <c r="C29" s="4">
        <v>2.1</v>
      </c>
      <c r="D29" s="14">
        <f>C29/B29*100</f>
        <v>44.680851063829785</v>
      </c>
      <c r="F29" s="6"/>
      <c r="G29" s="4"/>
      <c r="H29" s="4"/>
      <c r="I29" s="14"/>
    </row>
    <row r="30" spans="1:9" ht="19.5" thickBot="1" x14ac:dyDescent="0.35">
      <c r="A30" s="6" t="s">
        <v>11</v>
      </c>
      <c r="B30" s="10">
        <f>B29/4.1*100</f>
        <v>114.63414634146343</v>
      </c>
      <c r="C30" s="4">
        <v>100.2</v>
      </c>
      <c r="D30" s="5" t="s">
        <v>12</v>
      </c>
      <c r="F30" s="6"/>
      <c r="G30" s="4"/>
      <c r="H30" s="4"/>
      <c r="I30" s="5"/>
    </row>
    <row r="31" spans="1:9" ht="19.5" thickBot="1" x14ac:dyDescent="0.35">
      <c r="A31" s="6" t="s">
        <v>25</v>
      </c>
      <c r="B31" s="4">
        <v>26.5</v>
      </c>
      <c r="C31" s="4">
        <v>0</v>
      </c>
      <c r="D31" s="5">
        <v>0</v>
      </c>
      <c r="F31" s="6"/>
      <c r="G31" s="4"/>
      <c r="H31" s="4"/>
      <c r="I31" s="14"/>
    </row>
    <row r="32" spans="1:9" ht="19.5" thickBot="1" x14ac:dyDescent="0.35">
      <c r="A32" s="6" t="s">
        <v>11</v>
      </c>
      <c r="B32" s="10">
        <f>B31/25.1*100</f>
        <v>105.57768924302789</v>
      </c>
      <c r="C32" s="4">
        <v>0</v>
      </c>
      <c r="D32" s="5">
        <v>0</v>
      </c>
      <c r="F32" s="6"/>
      <c r="G32" s="4"/>
      <c r="H32" s="4"/>
      <c r="I32" s="5"/>
    </row>
    <row r="33" spans="1:9" ht="19.5" thickBot="1" x14ac:dyDescent="0.35">
      <c r="A33" s="6" t="s">
        <v>26</v>
      </c>
      <c r="B33" s="4">
        <v>1.95</v>
      </c>
      <c r="C33" s="4">
        <v>0</v>
      </c>
      <c r="D33" s="5">
        <v>0</v>
      </c>
      <c r="F33" s="6"/>
      <c r="G33" s="4"/>
      <c r="H33" s="4"/>
      <c r="I33" s="14"/>
    </row>
    <row r="34" spans="1:9" ht="19.5" thickBot="1" x14ac:dyDescent="0.35">
      <c r="A34" s="6" t="s">
        <v>11</v>
      </c>
      <c r="B34" s="10">
        <f>B33/1.8*100</f>
        <v>108.33333333333333</v>
      </c>
      <c r="C34" s="4">
        <v>0</v>
      </c>
      <c r="D34" s="5">
        <v>0</v>
      </c>
      <c r="F34" s="6"/>
      <c r="G34" s="4"/>
      <c r="H34" s="4"/>
      <c r="I34" s="5"/>
    </row>
    <row r="35" spans="1:9" ht="19.5" thickBot="1" x14ac:dyDescent="0.35">
      <c r="A35" s="6" t="s">
        <v>27</v>
      </c>
      <c r="B35" s="4">
        <v>0.1</v>
      </c>
      <c r="C35" s="4">
        <v>0</v>
      </c>
      <c r="D35" s="5">
        <v>0</v>
      </c>
      <c r="F35" s="6"/>
      <c r="G35" s="4"/>
      <c r="H35" s="4"/>
      <c r="I35" s="14"/>
    </row>
    <row r="36" spans="1:9" ht="19.5" thickBot="1" x14ac:dyDescent="0.35">
      <c r="A36" s="6" t="s">
        <v>11</v>
      </c>
      <c r="B36" s="10">
        <f>B35/0.1*100</f>
        <v>100</v>
      </c>
      <c r="C36" s="4">
        <v>0</v>
      </c>
      <c r="D36" s="5">
        <v>0</v>
      </c>
      <c r="F36" s="6"/>
      <c r="G36" s="4"/>
      <c r="H36" s="4"/>
      <c r="I36" s="5"/>
    </row>
    <row r="37" spans="1:9" ht="19.5" thickBot="1" x14ac:dyDescent="0.35">
      <c r="A37" s="6" t="s">
        <v>28</v>
      </c>
      <c r="B37" s="4">
        <v>1.9</v>
      </c>
      <c r="C37" s="4">
        <v>2</v>
      </c>
      <c r="D37" s="14">
        <f>C37/B37*100</f>
        <v>105.26315789473684</v>
      </c>
      <c r="F37" s="6"/>
      <c r="G37" s="4"/>
      <c r="H37" s="4"/>
      <c r="I37" s="14"/>
    </row>
    <row r="38" spans="1:9" ht="19.5" thickBot="1" x14ac:dyDescent="0.35">
      <c r="A38" s="6" t="s">
        <v>11</v>
      </c>
      <c r="B38" s="10">
        <f>B37/1.7*100</f>
        <v>111.76470588235294</v>
      </c>
      <c r="C38" s="4">
        <v>102.3</v>
      </c>
      <c r="D38" s="5">
        <v>0</v>
      </c>
      <c r="F38" s="6"/>
      <c r="G38" s="4"/>
      <c r="H38" s="4"/>
      <c r="I38" s="5"/>
    </row>
    <row r="39" spans="1:9" ht="19.5" thickBot="1" x14ac:dyDescent="0.35">
      <c r="A39" s="6" t="s">
        <v>29</v>
      </c>
      <c r="B39" s="4">
        <v>1.9</v>
      </c>
      <c r="C39" s="4">
        <v>1.6</v>
      </c>
      <c r="D39" s="14">
        <f>C39/B39*100</f>
        <v>84.21052631578948</v>
      </c>
      <c r="F39" s="6"/>
      <c r="G39" s="4"/>
      <c r="H39" s="4"/>
      <c r="I39" s="14"/>
    </row>
    <row r="40" spans="1:9" ht="19.5" thickBot="1" x14ac:dyDescent="0.35">
      <c r="A40" s="6" t="s">
        <v>11</v>
      </c>
      <c r="B40" s="10">
        <f>B39/1.5*100</f>
        <v>126.66666666666666</v>
      </c>
      <c r="C40" s="4">
        <v>100.3</v>
      </c>
      <c r="D40" s="5">
        <v>0</v>
      </c>
      <c r="F40" s="6"/>
      <c r="G40" s="4"/>
      <c r="H40" s="4"/>
      <c r="I40" s="5"/>
    </row>
    <row r="41" spans="1:9" ht="19.5" thickBot="1" x14ac:dyDescent="0.35">
      <c r="A41" s="6" t="s">
        <v>30</v>
      </c>
      <c r="B41" s="4">
        <v>0.189</v>
      </c>
      <c r="C41" s="4">
        <v>0.17</v>
      </c>
      <c r="D41" s="14">
        <f>C41/B41*100</f>
        <v>89.94708994708995</v>
      </c>
      <c r="F41" s="6"/>
      <c r="G41" s="4"/>
      <c r="H41" s="4"/>
      <c r="I41" s="14"/>
    </row>
    <row r="42" spans="1:9" ht="19.5" thickBot="1" x14ac:dyDescent="0.35">
      <c r="A42" s="6" t="s">
        <v>11</v>
      </c>
      <c r="B42" s="10">
        <f>B41/0.15*100</f>
        <v>126</v>
      </c>
      <c r="C42" s="4">
        <v>102.3</v>
      </c>
      <c r="D42" s="5">
        <v>0</v>
      </c>
      <c r="F42" s="6"/>
      <c r="G42" s="4"/>
      <c r="H42" s="4"/>
      <c r="I42" s="5"/>
    </row>
    <row r="43" spans="1:9" ht="19.5" thickBot="1" x14ac:dyDescent="0.35">
      <c r="A43" s="6" t="s">
        <v>31</v>
      </c>
      <c r="B43" s="4">
        <v>1.1097999999999999</v>
      </c>
      <c r="C43" s="4">
        <v>0.76</v>
      </c>
      <c r="D43" s="8">
        <f>C43/B43*100</f>
        <v>68.480807352676166</v>
      </c>
      <c r="F43" s="6"/>
      <c r="G43" s="4"/>
      <c r="H43" s="4"/>
      <c r="I43" s="8"/>
    </row>
    <row r="44" spans="1:9" ht="19.5" thickBot="1" x14ac:dyDescent="0.3">
      <c r="A44" s="6" t="s">
        <v>11</v>
      </c>
      <c r="B44" s="16">
        <v>109.9</v>
      </c>
      <c r="C44" s="16">
        <v>100</v>
      </c>
      <c r="D44" s="5" t="s">
        <v>12</v>
      </c>
      <c r="F44" s="6"/>
      <c r="G44" s="16"/>
      <c r="H44" s="16"/>
      <c r="I44" s="5"/>
    </row>
    <row r="45" spans="1:9" ht="19.5" thickBot="1" x14ac:dyDescent="0.35">
      <c r="A45" s="6" t="s">
        <v>32</v>
      </c>
      <c r="B45" s="4"/>
      <c r="C45" s="4"/>
      <c r="D45" s="5"/>
      <c r="F45" s="6"/>
      <c r="G45" s="4"/>
      <c r="H45" s="4"/>
      <c r="I45" s="5"/>
    </row>
    <row r="46" spans="1:9" ht="38.25" thickBot="1" x14ac:dyDescent="0.35">
      <c r="A46" s="6" t="s">
        <v>33</v>
      </c>
      <c r="B46" s="4">
        <v>0.28000000000000003</v>
      </c>
      <c r="C46" s="4">
        <v>0.16</v>
      </c>
      <c r="D46" s="8">
        <f>C46/B46*100</f>
        <v>57.142857142857139</v>
      </c>
      <c r="F46" s="6"/>
      <c r="G46" s="4"/>
      <c r="H46" s="4"/>
      <c r="I46" s="8"/>
    </row>
    <row r="47" spans="1:9" ht="19.5" thickBot="1" x14ac:dyDescent="0.35">
      <c r="A47" s="6" t="s">
        <v>11</v>
      </c>
      <c r="B47" s="10">
        <f>B46/0.28*100</f>
        <v>100</v>
      </c>
      <c r="C47" s="4">
        <v>79</v>
      </c>
      <c r="D47" s="5" t="s">
        <v>12</v>
      </c>
      <c r="F47" s="6"/>
      <c r="G47" s="4"/>
      <c r="H47" s="4"/>
      <c r="I47" s="5"/>
    </row>
    <row r="48" spans="1:9" ht="19.5" thickBot="1" x14ac:dyDescent="0.35">
      <c r="A48" s="6" t="s">
        <v>34</v>
      </c>
      <c r="B48" s="4">
        <v>2.98E-2</v>
      </c>
      <c r="C48" s="4">
        <v>2.1999999999999999E-2</v>
      </c>
      <c r="D48" s="8">
        <f>C48/B48*100</f>
        <v>73.825503355704697</v>
      </c>
      <c r="F48" s="6"/>
      <c r="G48" s="4"/>
      <c r="H48" s="4"/>
      <c r="I48" s="8"/>
    </row>
    <row r="49" spans="1:9" ht="19.5" thickBot="1" x14ac:dyDescent="0.35">
      <c r="A49" s="6" t="s">
        <v>11</v>
      </c>
      <c r="B49" s="10">
        <f>B48/0.0298*100</f>
        <v>100</v>
      </c>
      <c r="C49" s="4">
        <v>69</v>
      </c>
      <c r="D49" s="5" t="s">
        <v>12</v>
      </c>
      <c r="F49" s="6"/>
      <c r="G49" s="4"/>
      <c r="H49" s="4"/>
      <c r="I49" s="5"/>
    </row>
    <row r="50" spans="1:9" ht="19.5" thickBot="1" x14ac:dyDescent="0.35">
      <c r="A50" s="6" t="s">
        <v>35</v>
      </c>
      <c r="B50" s="4">
        <v>0.8</v>
      </c>
      <c r="C50" s="4">
        <v>0.53</v>
      </c>
      <c r="D50" s="8">
        <f>C50/B50*100</f>
        <v>66.25</v>
      </c>
      <c r="F50" s="6"/>
      <c r="G50" s="4"/>
      <c r="H50" s="4"/>
      <c r="I50" s="8"/>
    </row>
    <row r="51" spans="1:9" ht="19.5" thickBot="1" x14ac:dyDescent="0.35">
      <c r="A51" s="6" t="s">
        <v>11</v>
      </c>
      <c r="B51" s="10">
        <f>B50/0.7*100</f>
        <v>114.28571428571431</v>
      </c>
      <c r="C51" s="4">
        <v>79</v>
      </c>
      <c r="D51" s="5" t="s">
        <v>12</v>
      </c>
      <c r="F51" s="6"/>
      <c r="G51" s="4"/>
      <c r="H51" s="4"/>
      <c r="I51" s="5"/>
    </row>
    <row r="52" spans="1:9" ht="19.5" thickBot="1" x14ac:dyDescent="0.35">
      <c r="A52" s="6" t="s">
        <v>36</v>
      </c>
      <c r="B52" s="4">
        <v>0.7</v>
      </c>
      <c r="C52" s="4">
        <v>0.4</v>
      </c>
      <c r="D52" s="8">
        <f>C52/B52*100</f>
        <v>57.142857142857153</v>
      </c>
      <c r="F52" s="6"/>
      <c r="G52" s="4"/>
      <c r="H52" s="4"/>
      <c r="I52" s="8"/>
    </row>
    <row r="53" spans="1:9" ht="19.5" thickBot="1" x14ac:dyDescent="0.35">
      <c r="A53" s="6" t="s">
        <v>11</v>
      </c>
      <c r="B53" s="10">
        <f>B52/0.6*100</f>
        <v>116.66666666666667</v>
      </c>
      <c r="C53" s="4">
        <v>104.1</v>
      </c>
      <c r="D53" s="5" t="s">
        <v>12</v>
      </c>
      <c r="F53" s="6"/>
      <c r="G53" s="4"/>
      <c r="H53" s="4"/>
      <c r="I53" s="5"/>
    </row>
    <row r="54" spans="1:9" ht="19.5" thickBot="1" x14ac:dyDescent="0.35">
      <c r="A54" s="6" t="s">
        <v>35</v>
      </c>
      <c r="B54" s="4">
        <v>0.7</v>
      </c>
      <c r="C54" s="4">
        <v>0.4</v>
      </c>
      <c r="D54" s="8">
        <f>C54/B54*100</f>
        <v>57.142857142857153</v>
      </c>
      <c r="F54" s="6"/>
      <c r="G54" s="4"/>
      <c r="H54" s="4"/>
      <c r="I54" s="8"/>
    </row>
    <row r="55" spans="1:9" ht="19.5" thickBot="1" x14ac:dyDescent="0.35">
      <c r="A55" s="6" t="s">
        <v>11</v>
      </c>
      <c r="B55" s="10">
        <f>B54/0.6*100</f>
        <v>116.66666666666667</v>
      </c>
      <c r="C55" s="4">
        <v>104.3</v>
      </c>
      <c r="D55" s="5" t="s">
        <v>12</v>
      </c>
      <c r="F55" s="6"/>
      <c r="G55" s="4"/>
      <c r="H55" s="4"/>
      <c r="I55" s="5"/>
    </row>
    <row r="56" spans="1:9" ht="19.5" thickBot="1" x14ac:dyDescent="0.35">
      <c r="A56" s="6" t="s">
        <v>37</v>
      </c>
      <c r="B56" s="4">
        <v>3.7</v>
      </c>
      <c r="C56" s="4">
        <v>2.6</v>
      </c>
      <c r="D56" s="8">
        <f>C56/B56*100</f>
        <v>70.270270270270274</v>
      </c>
      <c r="F56" s="6"/>
      <c r="G56" s="4"/>
      <c r="H56" s="4"/>
      <c r="I56" s="8"/>
    </row>
    <row r="57" spans="1:9" ht="19.5" thickBot="1" x14ac:dyDescent="0.35">
      <c r="A57" s="6" t="s">
        <v>11</v>
      </c>
      <c r="B57" s="10">
        <f>B56/3.3*100</f>
        <v>112.12121212121214</v>
      </c>
      <c r="C57" s="4">
        <v>104</v>
      </c>
      <c r="D57" s="5" t="s">
        <v>12</v>
      </c>
      <c r="F57" s="6"/>
      <c r="G57" s="4"/>
      <c r="H57" s="4"/>
      <c r="I57" s="5"/>
    </row>
    <row r="58" spans="1:9" ht="64.5" customHeight="1" thickBot="1" x14ac:dyDescent="0.35">
      <c r="A58" s="47" t="s">
        <v>38</v>
      </c>
      <c r="B58" s="49">
        <v>996</v>
      </c>
      <c r="C58" s="49">
        <v>811</v>
      </c>
      <c r="D58" s="8">
        <f>C58/B58*100</f>
        <v>81.425702811244989</v>
      </c>
      <c r="F58" s="47"/>
      <c r="G58" s="49"/>
      <c r="H58" s="49"/>
      <c r="I58" s="17"/>
    </row>
    <row r="59" spans="1:9" ht="6" hidden="1" customHeight="1" x14ac:dyDescent="0.25">
      <c r="A59" s="51"/>
      <c r="B59" s="52"/>
      <c r="C59" s="52"/>
      <c r="D59" s="8">
        <f>C58/B58*100</f>
        <v>81.425702811244989</v>
      </c>
      <c r="F59" s="51"/>
      <c r="G59" s="52"/>
      <c r="H59" s="52"/>
      <c r="I59" s="8"/>
    </row>
    <row r="60" spans="1:9" ht="19.5" thickBot="1" x14ac:dyDescent="0.35">
      <c r="A60" s="6" t="s">
        <v>11</v>
      </c>
      <c r="B60" s="10">
        <v>102.2</v>
      </c>
      <c r="C60" s="4">
        <v>80.900000000000006</v>
      </c>
      <c r="D60" s="5" t="s">
        <v>12</v>
      </c>
      <c r="F60" s="6"/>
      <c r="G60" s="4"/>
      <c r="H60" s="4"/>
      <c r="I60" s="5"/>
    </row>
    <row r="61" spans="1:9" s="21" customFormat="1" ht="38.25" thickBot="1" x14ac:dyDescent="0.35">
      <c r="A61" s="18" t="s">
        <v>39</v>
      </c>
      <c r="B61" s="19">
        <v>109</v>
      </c>
      <c r="C61" s="19">
        <v>80</v>
      </c>
      <c r="D61" s="20">
        <f>C61/B61*100</f>
        <v>73.394495412844037</v>
      </c>
      <c r="F61" s="18"/>
      <c r="G61" s="19"/>
      <c r="H61" s="19"/>
      <c r="I61" s="20"/>
    </row>
    <row r="62" spans="1:9" ht="19.5" thickBot="1" x14ac:dyDescent="0.35">
      <c r="A62" s="6" t="s">
        <v>11</v>
      </c>
      <c r="B62" s="4">
        <v>100</v>
      </c>
      <c r="C62" s="4">
        <v>100</v>
      </c>
      <c r="D62" s="5" t="s">
        <v>12</v>
      </c>
      <c r="F62" s="6"/>
      <c r="G62" s="4"/>
      <c r="H62" s="4"/>
      <c r="I62" s="5"/>
    </row>
    <row r="63" spans="1:9" ht="57" thickBot="1" x14ac:dyDescent="0.35">
      <c r="A63" s="6" t="s">
        <v>40</v>
      </c>
      <c r="B63" s="4"/>
      <c r="C63" s="4"/>
      <c r="D63" s="5"/>
      <c r="F63" s="6"/>
      <c r="G63" s="4"/>
      <c r="H63" s="4"/>
      <c r="I63" s="5"/>
    </row>
    <row r="64" spans="1:9" ht="19.5" thickBot="1" x14ac:dyDescent="0.35">
      <c r="A64" s="6" t="s">
        <v>41</v>
      </c>
      <c r="B64" s="4">
        <v>45</v>
      </c>
      <c r="C64" s="4">
        <v>0</v>
      </c>
      <c r="D64" s="8">
        <f>C64/B64*100</f>
        <v>0</v>
      </c>
      <c r="F64" s="6"/>
      <c r="G64" s="4"/>
      <c r="H64" s="4"/>
      <c r="I64" s="8"/>
    </row>
    <row r="65" spans="1:9" ht="19.5" thickBot="1" x14ac:dyDescent="0.35">
      <c r="A65" s="6" t="s">
        <v>11</v>
      </c>
      <c r="B65" s="10">
        <v>1.6</v>
      </c>
      <c r="C65" s="4">
        <v>0</v>
      </c>
      <c r="D65" s="5" t="s">
        <v>12</v>
      </c>
      <c r="F65" s="6"/>
      <c r="G65" s="4"/>
      <c r="H65" s="4"/>
      <c r="I65" s="5"/>
    </row>
    <row r="66" spans="1:9" ht="19.5" thickBot="1" x14ac:dyDescent="0.35">
      <c r="A66" s="6" t="s">
        <v>42</v>
      </c>
      <c r="B66" s="4">
        <v>1100</v>
      </c>
      <c r="C66" s="4">
        <v>1100</v>
      </c>
      <c r="D66" s="8">
        <f>C66/B66*100</f>
        <v>100</v>
      </c>
      <c r="F66" s="6"/>
      <c r="G66" s="4"/>
      <c r="H66" s="4"/>
      <c r="I66" s="8"/>
    </row>
    <row r="67" spans="1:9" ht="19.5" thickBot="1" x14ac:dyDescent="0.35">
      <c r="A67" s="6" t="s">
        <v>11</v>
      </c>
      <c r="B67" s="10">
        <f>B66/722*100</f>
        <v>152.35457063711914</v>
      </c>
      <c r="C67" s="4">
        <v>106.6</v>
      </c>
      <c r="D67" s="5" t="s">
        <v>12</v>
      </c>
      <c r="F67" s="6"/>
      <c r="G67" s="4"/>
      <c r="H67" s="4"/>
      <c r="I67" s="5"/>
    </row>
    <row r="68" spans="1:9" ht="19.5" thickBot="1" x14ac:dyDescent="0.35">
      <c r="A68" s="6" t="s">
        <v>43</v>
      </c>
      <c r="B68" s="4">
        <v>39</v>
      </c>
      <c r="C68" s="4">
        <v>23.8</v>
      </c>
      <c r="D68" s="8">
        <f>C68/B68*100</f>
        <v>61.025641025641029</v>
      </c>
      <c r="F68" s="6"/>
      <c r="G68" s="4"/>
      <c r="H68" s="4"/>
      <c r="I68" s="8"/>
    </row>
    <row r="69" spans="1:9" ht="19.5" thickBot="1" x14ac:dyDescent="0.35">
      <c r="A69" s="6" t="s">
        <v>11</v>
      </c>
      <c r="B69" s="10">
        <f>B68/32.8*100</f>
        <v>118.90243902439026</v>
      </c>
      <c r="C69" s="4">
        <v>99.6</v>
      </c>
      <c r="D69" s="5" t="s">
        <v>12</v>
      </c>
      <c r="F69" s="6"/>
      <c r="G69" s="4"/>
      <c r="H69" s="4"/>
      <c r="I69" s="5"/>
    </row>
    <row r="70" spans="1:9" ht="19.5" thickBot="1" x14ac:dyDescent="0.35">
      <c r="A70" s="44" t="s">
        <v>44</v>
      </c>
      <c r="B70" s="45"/>
      <c r="C70" s="45"/>
      <c r="D70" s="46"/>
      <c r="F70" s="44"/>
      <c r="G70" s="45"/>
      <c r="H70" s="45"/>
      <c r="I70" s="46"/>
    </row>
    <row r="71" spans="1:9" s="23" customFormat="1" ht="93.75" customHeight="1" x14ac:dyDescent="0.2">
      <c r="A71" s="62" t="s">
        <v>45</v>
      </c>
      <c r="B71" s="53">
        <v>200000</v>
      </c>
      <c r="C71" s="49"/>
      <c r="D71" s="22"/>
      <c r="F71" s="62"/>
      <c r="G71" s="53"/>
      <c r="H71" s="49"/>
      <c r="I71" s="22"/>
    </row>
    <row r="72" spans="1:9" ht="18.75" hidden="1" customHeight="1" x14ac:dyDescent="0.25">
      <c r="A72" s="63"/>
      <c r="B72" s="55"/>
      <c r="C72" s="50"/>
      <c r="D72" s="24"/>
      <c r="F72" s="63"/>
      <c r="G72" s="55"/>
      <c r="H72" s="50"/>
      <c r="I72" s="24"/>
    </row>
    <row r="73" spans="1:9" ht="19.5" hidden="1" customHeight="1" x14ac:dyDescent="0.25">
      <c r="A73" s="64"/>
      <c r="B73" s="54"/>
      <c r="C73" s="52"/>
      <c r="D73" s="5">
        <v>4.2</v>
      </c>
      <c r="F73" s="64"/>
      <c r="G73" s="54"/>
      <c r="H73" s="52"/>
      <c r="I73" s="5"/>
    </row>
    <row r="74" spans="1:9" ht="26.25" customHeight="1" thickBot="1" x14ac:dyDescent="0.35">
      <c r="A74" s="6" t="s">
        <v>46</v>
      </c>
      <c r="B74" s="4">
        <v>100</v>
      </c>
      <c r="C74" s="4"/>
      <c r="D74" s="4" t="s">
        <v>12</v>
      </c>
      <c r="F74" s="6"/>
      <c r="G74" s="4"/>
      <c r="H74" s="4"/>
      <c r="I74" s="4"/>
    </row>
    <row r="75" spans="1:9" ht="64.5" customHeight="1" thickBot="1" x14ac:dyDescent="0.35">
      <c r="A75" s="6" t="s">
        <v>47</v>
      </c>
      <c r="B75" s="4">
        <v>65845</v>
      </c>
      <c r="C75" s="25">
        <v>49059</v>
      </c>
      <c r="D75" s="10">
        <f>C75/B75*100</f>
        <v>74.50679626395322</v>
      </c>
      <c r="F75" s="6"/>
      <c r="G75" s="4"/>
      <c r="H75" s="25"/>
      <c r="I75" s="10"/>
    </row>
    <row r="76" spans="1:9" ht="38.25" thickBot="1" x14ac:dyDescent="0.35">
      <c r="A76" s="6" t="s">
        <v>46</v>
      </c>
      <c r="B76" s="10">
        <f>B75/65412*100</f>
        <v>100.66195805051062</v>
      </c>
      <c r="C76" s="4">
        <v>72.3</v>
      </c>
      <c r="D76" s="4" t="s">
        <v>12</v>
      </c>
      <c r="F76" s="6"/>
      <c r="G76" s="4"/>
      <c r="H76" s="4"/>
      <c r="I76" s="4"/>
    </row>
    <row r="77" spans="1:9" ht="18.75" x14ac:dyDescent="0.3">
      <c r="A77" s="56"/>
      <c r="B77" s="57"/>
      <c r="C77" s="57"/>
      <c r="D77" s="58"/>
      <c r="F77" s="56"/>
      <c r="G77" s="57"/>
      <c r="H77" s="57"/>
      <c r="I77" s="58"/>
    </row>
    <row r="78" spans="1:9" ht="19.5" thickBot="1" x14ac:dyDescent="0.35">
      <c r="A78" s="59" t="s">
        <v>48</v>
      </c>
      <c r="B78" s="60"/>
      <c r="C78" s="60"/>
      <c r="D78" s="61"/>
      <c r="F78" s="59"/>
      <c r="G78" s="60"/>
      <c r="H78" s="60"/>
      <c r="I78" s="61"/>
    </row>
    <row r="79" spans="1:9" ht="38.25" thickBot="1" x14ac:dyDescent="0.35">
      <c r="A79" s="6" t="s">
        <v>49</v>
      </c>
      <c r="B79" s="4">
        <v>879150</v>
      </c>
      <c r="C79" s="4">
        <v>657901</v>
      </c>
      <c r="D79" s="10">
        <f>C79/B79*100</f>
        <v>74.833759881703926</v>
      </c>
      <c r="F79" s="6"/>
      <c r="G79" s="4"/>
      <c r="H79" s="4"/>
      <c r="I79" s="10"/>
    </row>
    <row r="80" spans="1:9" ht="38.25" thickBot="1" x14ac:dyDescent="0.35">
      <c r="A80" s="6" t="s">
        <v>50</v>
      </c>
      <c r="B80" s="10">
        <f>B79/877201*100</f>
        <v>100.22218396923851</v>
      </c>
      <c r="C80" s="4">
        <v>97.6</v>
      </c>
      <c r="D80" s="4" t="s">
        <v>12</v>
      </c>
      <c r="F80" s="6"/>
      <c r="G80" s="4"/>
      <c r="H80" s="4"/>
      <c r="I80" s="4"/>
    </row>
    <row r="81" spans="1:9" ht="19.5" thickBot="1" x14ac:dyDescent="0.35">
      <c r="A81" s="44" t="s">
        <v>51</v>
      </c>
      <c r="B81" s="45"/>
      <c r="C81" s="45"/>
      <c r="D81" s="46"/>
      <c r="F81" s="44"/>
      <c r="G81" s="45"/>
      <c r="H81" s="45"/>
      <c r="I81" s="46"/>
    </row>
    <row r="82" spans="1:9" ht="38.25" thickBot="1" x14ac:dyDescent="0.35">
      <c r="A82" s="6" t="s">
        <v>52</v>
      </c>
      <c r="B82" s="4">
        <v>477563</v>
      </c>
      <c r="C82" s="4">
        <v>357750</v>
      </c>
      <c r="D82" s="10">
        <f>C82/B82*100</f>
        <v>74.911582346203545</v>
      </c>
      <c r="F82" s="6"/>
      <c r="G82" s="4"/>
      <c r="H82" s="4"/>
      <c r="I82" s="10"/>
    </row>
    <row r="83" spans="1:9" ht="38.25" thickBot="1" x14ac:dyDescent="0.35">
      <c r="A83" s="6" t="s">
        <v>46</v>
      </c>
      <c r="B83" s="10">
        <f>B82/477000*100</f>
        <v>100.11802935010483</v>
      </c>
      <c r="C83" s="4">
        <v>103.1</v>
      </c>
      <c r="D83" s="4" t="s">
        <v>12</v>
      </c>
      <c r="F83" s="6"/>
      <c r="G83" s="4"/>
      <c r="H83" s="4"/>
      <c r="I83" s="4"/>
    </row>
    <row r="84" spans="1:9" ht="38.25" thickBot="1" x14ac:dyDescent="0.35">
      <c r="A84" s="6" t="s">
        <v>53</v>
      </c>
      <c r="B84" s="4">
        <v>11785</v>
      </c>
      <c r="C84" s="4">
        <v>8775</v>
      </c>
      <c r="D84" s="10">
        <f>C84/B84*100</f>
        <v>74.459058124734838</v>
      </c>
      <c r="F84" s="6"/>
      <c r="G84" s="4"/>
      <c r="H84" s="4"/>
      <c r="I84" s="10"/>
    </row>
    <row r="85" spans="1:9" ht="38.25" thickBot="1" x14ac:dyDescent="0.35">
      <c r="A85" s="6" t="s">
        <v>46</v>
      </c>
      <c r="B85" s="10">
        <f>B84/11700*100</f>
        <v>100.72649572649573</v>
      </c>
      <c r="C85" s="4">
        <v>96.6</v>
      </c>
      <c r="D85" s="4" t="s">
        <v>12</v>
      </c>
      <c r="F85" s="6"/>
      <c r="G85" s="4"/>
      <c r="H85" s="4"/>
      <c r="I85" s="4"/>
    </row>
    <row r="86" spans="1:9" ht="38.25" thickBot="1" x14ac:dyDescent="0.35">
      <c r="A86" s="6" t="s">
        <v>54</v>
      </c>
      <c r="B86" s="4">
        <v>37896</v>
      </c>
      <c r="C86" s="4">
        <v>28136</v>
      </c>
      <c r="D86" s="10">
        <f>C86/B86*100</f>
        <v>74.24530293434664</v>
      </c>
      <c r="F86" s="6"/>
      <c r="G86" s="4"/>
      <c r="H86" s="4"/>
      <c r="I86" s="10"/>
    </row>
    <row r="87" spans="1:9" ht="38.25" thickBot="1" x14ac:dyDescent="0.35">
      <c r="A87" s="6" t="s">
        <v>46</v>
      </c>
      <c r="B87" s="10">
        <f>B86/37500*100</f>
        <v>101.05599999999998</v>
      </c>
      <c r="C87" s="4">
        <v>101.9</v>
      </c>
      <c r="D87" s="4" t="s">
        <v>12</v>
      </c>
      <c r="F87" s="6"/>
      <c r="G87" s="4"/>
      <c r="H87" s="4"/>
      <c r="I87" s="4"/>
    </row>
    <row r="88" spans="1:9" ht="37.5" customHeight="1" thickBot="1" x14ac:dyDescent="0.35">
      <c r="A88" s="44" t="s">
        <v>55</v>
      </c>
      <c r="B88" s="45"/>
      <c r="C88" s="45"/>
      <c r="D88" s="46"/>
      <c r="F88" s="44"/>
      <c r="G88" s="45"/>
      <c r="H88" s="45"/>
      <c r="I88" s="46"/>
    </row>
    <row r="89" spans="1:9" ht="57" thickBot="1" x14ac:dyDescent="0.35">
      <c r="A89" s="6" t="s">
        <v>56</v>
      </c>
      <c r="B89" s="11">
        <v>37</v>
      </c>
      <c r="C89" s="11">
        <v>35</v>
      </c>
      <c r="D89" s="26">
        <f>C89/B89*100</f>
        <v>94.594594594594597</v>
      </c>
      <c r="F89" s="6"/>
      <c r="G89" s="4"/>
      <c r="H89" s="27"/>
      <c r="I89" s="27"/>
    </row>
    <row r="90" spans="1:9" ht="116.25" customHeight="1" thickBot="1" x14ac:dyDescent="0.3">
      <c r="A90" s="47" t="s">
        <v>57</v>
      </c>
      <c r="B90" s="49">
        <v>29.4</v>
      </c>
      <c r="C90" s="53">
        <v>29.8</v>
      </c>
      <c r="D90" s="28" t="s">
        <v>58</v>
      </c>
      <c r="F90" s="47"/>
      <c r="G90" s="49"/>
      <c r="H90" s="53"/>
      <c r="I90" s="28"/>
    </row>
    <row r="91" spans="1:9" ht="19.5" hidden="1" customHeight="1" x14ac:dyDescent="0.25">
      <c r="A91" s="48"/>
      <c r="B91" s="50"/>
      <c r="C91" s="55"/>
      <c r="D91" s="29"/>
      <c r="F91" s="48"/>
      <c r="G91" s="50"/>
      <c r="H91" s="55"/>
      <c r="I91" s="29"/>
    </row>
    <row r="92" spans="1:9" ht="19.5" hidden="1" customHeight="1" x14ac:dyDescent="0.25">
      <c r="A92" s="51"/>
      <c r="B92" s="52"/>
      <c r="C92" s="54"/>
      <c r="D92" s="30">
        <v>103.9</v>
      </c>
      <c r="F92" s="51"/>
      <c r="G92" s="52"/>
      <c r="H92" s="54"/>
      <c r="I92" s="30"/>
    </row>
    <row r="93" spans="1:9" ht="114.75" customHeight="1" thickBot="1" x14ac:dyDescent="0.35">
      <c r="A93" s="47" t="s">
        <v>59</v>
      </c>
      <c r="B93" s="49"/>
      <c r="C93" s="53"/>
      <c r="D93" s="31"/>
      <c r="F93" s="47"/>
      <c r="G93" s="49"/>
      <c r="H93" s="53"/>
      <c r="I93" s="31"/>
    </row>
    <row r="94" spans="1:9" ht="19.5" hidden="1" customHeight="1" x14ac:dyDescent="0.3">
      <c r="A94" s="51"/>
      <c r="B94" s="52"/>
      <c r="C94" s="54"/>
      <c r="D94" s="27">
        <v>5.7</v>
      </c>
      <c r="F94" s="51"/>
      <c r="G94" s="52"/>
      <c r="H94" s="54"/>
      <c r="I94" s="27"/>
    </row>
    <row r="95" spans="1:9" ht="19.5" thickBot="1" x14ac:dyDescent="0.35">
      <c r="A95" s="44" t="s">
        <v>60</v>
      </c>
      <c r="B95" s="45"/>
      <c r="C95" s="45"/>
      <c r="D95" s="46"/>
      <c r="F95" s="44"/>
      <c r="G95" s="45"/>
      <c r="H95" s="45"/>
      <c r="I95" s="46"/>
    </row>
    <row r="96" spans="1:9" ht="19.5" thickBot="1" x14ac:dyDescent="0.35">
      <c r="A96" s="6" t="s">
        <v>61</v>
      </c>
      <c r="B96" s="4">
        <v>880123</v>
      </c>
      <c r="C96" s="4">
        <v>659300</v>
      </c>
      <c r="D96" s="10">
        <f>C96/B96*100</f>
        <v>74.909984172666782</v>
      </c>
      <c r="F96" s="6"/>
      <c r="G96" s="4"/>
      <c r="H96" s="4"/>
      <c r="I96" s="10"/>
    </row>
    <row r="97" spans="1:9" ht="19.5" thickBot="1" x14ac:dyDescent="0.35">
      <c r="A97" s="6" t="s">
        <v>62</v>
      </c>
      <c r="B97" s="10">
        <f>B96/879323*100</f>
        <v>100.09097908277163</v>
      </c>
      <c r="C97" s="4">
        <v>95.6</v>
      </c>
      <c r="D97" s="5" t="s">
        <v>12</v>
      </c>
      <c r="F97" s="6"/>
      <c r="G97" s="4"/>
      <c r="H97" s="4"/>
      <c r="I97" s="5"/>
    </row>
    <row r="98" spans="1:9" ht="38.25" thickBot="1" x14ac:dyDescent="0.35">
      <c r="A98" s="6" t="s">
        <v>63</v>
      </c>
      <c r="B98" s="4">
        <v>880123</v>
      </c>
      <c r="C98" s="4">
        <v>659300</v>
      </c>
      <c r="D98" s="10">
        <f>C98/B98*100</f>
        <v>74.909984172666782</v>
      </c>
      <c r="F98" s="6"/>
      <c r="G98" s="4"/>
      <c r="H98" s="4"/>
      <c r="I98" s="10"/>
    </row>
    <row r="99" spans="1:9" ht="19.5" thickBot="1" x14ac:dyDescent="0.35">
      <c r="A99" s="6" t="s">
        <v>62</v>
      </c>
      <c r="B99" s="10">
        <f>B98/879323*100</f>
        <v>100.09097908277163</v>
      </c>
      <c r="C99" s="4">
        <v>95.6</v>
      </c>
      <c r="D99" s="5" t="s">
        <v>12</v>
      </c>
      <c r="F99" s="6"/>
      <c r="G99" s="4"/>
      <c r="H99" s="4"/>
      <c r="I99" s="5"/>
    </row>
    <row r="100" spans="1:9" ht="38.25" thickBot="1" x14ac:dyDescent="0.35">
      <c r="A100" s="6" t="s">
        <v>64</v>
      </c>
      <c r="B100" s="4"/>
      <c r="C100" s="4"/>
      <c r="D100" s="4"/>
      <c r="F100" s="6"/>
      <c r="G100" s="4"/>
      <c r="H100" s="4"/>
      <c r="I100" s="4"/>
    </row>
    <row r="101" spans="1:9" ht="19.5" thickBot="1" x14ac:dyDescent="0.35">
      <c r="A101" s="6" t="s">
        <v>62</v>
      </c>
      <c r="B101" s="4"/>
      <c r="C101" s="4"/>
      <c r="D101" s="5" t="s">
        <v>12</v>
      </c>
      <c r="F101" s="6"/>
      <c r="G101" s="4"/>
      <c r="H101" s="4"/>
      <c r="I101" s="5"/>
    </row>
    <row r="102" spans="1:9" ht="19.5" thickBot="1" x14ac:dyDescent="0.35">
      <c r="A102" s="44" t="s">
        <v>65</v>
      </c>
      <c r="B102" s="45"/>
      <c r="C102" s="45"/>
      <c r="D102" s="46"/>
      <c r="F102" s="44"/>
      <c r="G102" s="45"/>
      <c r="H102" s="45"/>
      <c r="I102" s="46"/>
    </row>
    <row r="103" spans="1:9" ht="38.25" thickBot="1" x14ac:dyDescent="0.35">
      <c r="A103" s="6" t="s">
        <v>66</v>
      </c>
      <c r="B103" s="4">
        <v>11.79</v>
      </c>
      <c r="C103" s="4">
        <v>11.7</v>
      </c>
      <c r="D103" s="10">
        <f>C103/B103*100</f>
        <v>99.236641221374043</v>
      </c>
      <c r="F103" s="6"/>
      <c r="G103" s="4"/>
      <c r="H103" s="4"/>
      <c r="I103" s="10"/>
    </row>
    <row r="104" spans="1:9" ht="19.5" thickBot="1" x14ac:dyDescent="0.35">
      <c r="A104" s="6" t="s">
        <v>62</v>
      </c>
      <c r="B104" s="10">
        <f>B103/11.73*100</f>
        <v>100.51150895140664</v>
      </c>
      <c r="C104" s="4">
        <v>100.1</v>
      </c>
      <c r="D104" s="5" t="s">
        <v>12</v>
      </c>
      <c r="F104" s="6"/>
      <c r="G104" s="4"/>
      <c r="H104" s="4"/>
      <c r="I104" s="5"/>
    </row>
    <row r="105" spans="1:9" ht="38.25" thickBot="1" x14ac:dyDescent="0.35">
      <c r="A105" s="6" t="s">
        <v>67</v>
      </c>
      <c r="B105" s="4">
        <v>2.2999999999999998</v>
      </c>
      <c r="C105" s="4">
        <v>2.2000000000000002</v>
      </c>
      <c r="D105" s="10">
        <f>C105/B105*100</f>
        <v>95.652173913043498</v>
      </c>
      <c r="F105" s="6"/>
      <c r="G105" s="4"/>
      <c r="H105" s="4"/>
      <c r="I105" s="10"/>
    </row>
    <row r="106" spans="1:9" ht="19.5" thickBot="1" x14ac:dyDescent="0.35">
      <c r="A106" s="6" t="s">
        <v>62</v>
      </c>
      <c r="B106" s="10">
        <f>B105/2.2*100</f>
        <v>104.54545454545452</v>
      </c>
      <c r="C106" s="4">
        <v>101.2</v>
      </c>
      <c r="D106" s="5" t="s">
        <v>12</v>
      </c>
      <c r="F106" s="6"/>
      <c r="G106" s="4"/>
      <c r="H106" s="4"/>
      <c r="I106" s="5"/>
    </row>
    <row r="107" spans="1:9" ht="41.25" customHeight="1" thickBot="1" x14ac:dyDescent="0.35">
      <c r="A107" s="47" t="s">
        <v>68</v>
      </c>
      <c r="B107" s="32">
        <v>9.4</v>
      </c>
      <c r="C107" s="49">
        <v>9.3000000000000007</v>
      </c>
      <c r="D107" s="10">
        <f>C107/B107*100</f>
        <v>98.936170212765958</v>
      </c>
      <c r="F107" s="47"/>
      <c r="G107" s="49"/>
      <c r="H107" s="49"/>
      <c r="I107" s="10"/>
    </row>
    <row r="108" spans="1:9" ht="19.5" hidden="1" customHeight="1" x14ac:dyDescent="0.3">
      <c r="A108" s="48"/>
      <c r="B108" s="33" t="e">
        <f>B107/#REF!*100</f>
        <v>#REF!</v>
      </c>
      <c r="C108" s="50"/>
      <c r="D108" s="34">
        <v>99.7</v>
      </c>
      <c r="F108" s="48"/>
      <c r="G108" s="50"/>
      <c r="H108" s="50"/>
      <c r="I108" s="34"/>
    </row>
    <row r="109" spans="1:9" ht="19.5" thickBot="1" x14ac:dyDescent="0.35">
      <c r="A109" s="35" t="s">
        <v>62</v>
      </c>
      <c r="B109" s="4">
        <v>101</v>
      </c>
      <c r="C109" s="36">
        <v>104.7</v>
      </c>
      <c r="D109" s="37" t="s">
        <v>12</v>
      </c>
      <c r="F109" s="35"/>
      <c r="G109" s="36"/>
      <c r="H109" s="36"/>
      <c r="I109" s="37"/>
    </row>
    <row r="110" spans="1:9" ht="38.25" thickBot="1" x14ac:dyDescent="0.35">
      <c r="A110" s="38" t="s">
        <v>69</v>
      </c>
      <c r="B110" s="33">
        <v>52</v>
      </c>
      <c r="C110" s="4">
        <v>50</v>
      </c>
      <c r="D110" s="10">
        <f>C110/B110*100</f>
        <v>96.15384615384616</v>
      </c>
      <c r="F110" s="38"/>
      <c r="G110" s="4"/>
      <c r="H110" s="4"/>
      <c r="I110" s="10"/>
    </row>
    <row r="111" spans="1:9" ht="19.5" thickBot="1" x14ac:dyDescent="0.35">
      <c r="A111" s="6" t="s">
        <v>62</v>
      </c>
      <c r="B111" s="10">
        <v>82.5</v>
      </c>
      <c r="C111" s="25">
        <v>90.9</v>
      </c>
      <c r="D111" s="4" t="s">
        <v>12</v>
      </c>
      <c r="F111" s="6"/>
      <c r="G111" s="4"/>
      <c r="H111" s="25"/>
      <c r="I111" s="4"/>
    </row>
    <row r="112" spans="1:9" ht="38.25" thickBot="1" x14ac:dyDescent="0.35">
      <c r="A112" s="6" t="s">
        <v>70</v>
      </c>
      <c r="B112" s="7">
        <v>0.7</v>
      </c>
      <c r="C112" s="4">
        <v>0.5</v>
      </c>
      <c r="D112" s="4" t="s">
        <v>12</v>
      </c>
      <c r="F112" s="6"/>
      <c r="G112" s="4"/>
      <c r="H112" s="4"/>
      <c r="I112" s="4"/>
    </row>
    <row r="113" spans="1:9" ht="19.5" thickBot="1" x14ac:dyDescent="0.35">
      <c r="A113" s="6" t="s">
        <v>71</v>
      </c>
      <c r="B113" s="7">
        <v>710236</v>
      </c>
      <c r="C113" s="39">
        <v>520220</v>
      </c>
      <c r="D113" s="10">
        <f>C113/B113*100</f>
        <v>73.246075952218703</v>
      </c>
      <c r="F113" s="6"/>
      <c r="G113" s="7"/>
      <c r="H113" s="39"/>
      <c r="I113" s="10"/>
    </row>
    <row r="114" spans="1:9" ht="19.5" thickBot="1" x14ac:dyDescent="0.35">
      <c r="A114" s="6" t="s">
        <v>62</v>
      </c>
      <c r="B114" s="7">
        <v>105.4</v>
      </c>
      <c r="C114" s="4">
        <v>107.2</v>
      </c>
      <c r="D114" s="5" t="s">
        <v>12</v>
      </c>
      <c r="F114" s="6"/>
      <c r="G114" s="4"/>
      <c r="H114" s="4"/>
      <c r="I114" s="5"/>
    </row>
    <row r="115" spans="1:9" ht="38.25" thickBot="1" x14ac:dyDescent="0.35">
      <c r="A115" s="6" t="s">
        <v>72</v>
      </c>
      <c r="B115" s="33">
        <v>11</v>
      </c>
      <c r="C115" s="40">
        <v>11</v>
      </c>
      <c r="D115" s="10">
        <f>C115/B115*100</f>
        <v>100</v>
      </c>
      <c r="F115" s="6"/>
      <c r="G115" s="7"/>
      <c r="H115" s="40"/>
      <c r="I115" s="10"/>
    </row>
    <row r="116" spans="1:9" ht="19.5" thickBot="1" x14ac:dyDescent="0.35">
      <c r="A116" s="6" t="s">
        <v>62</v>
      </c>
      <c r="B116" s="4">
        <v>104.8</v>
      </c>
      <c r="C116" s="4">
        <v>110</v>
      </c>
      <c r="D116" s="5" t="s">
        <v>12</v>
      </c>
      <c r="F116" s="6"/>
      <c r="G116" s="4"/>
      <c r="H116" s="4"/>
      <c r="I116" s="5"/>
    </row>
    <row r="117" spans="1:9" ht="38.25" thickBot="1" x14ac:dyDescent="0.35">
      <c r="A117" s="6" t="s">
        <v>73</v>
      </c>
      <c r="B117" s="4">
        <v>5.5</v>
      </c>
      <c r="C117" s="4">
        <v>5.5</v>
      </c>
      <c r="D117" s="4" t="s">
        <v>12</v>
      </c>
      <c r="F117" s="6"/>
      <c r="G117" s="4"/>
      <c r="H117" s="4"/>
      <c r="I117" s="4"/>
    </row>
    <row r="118" spans="1:9" ht="37.5" customHeight="1" thickBot="1" x14ac:dyDescent="0.35">
      <c r="A118" s="44" t="s">
        <v>74</v>
      </c>
      <c r="B118" s="45"/>
      <c r="C118" s="45"/>
      <c r="D118" s="46"/>
      <c r="F118" s="44"/>
      <c r="G118" s="45"/>
      <c r="H118" s="45"/>
      <c r="I118" s="46"/>
    </row>
    <row r="119" spans="1:9" ht="38.25" thickBot="1" x14ac:dyDescent="0.35">
      <c r="A119" s="6" t="s">
        <v>75</v>
      </c>
      <c r="B119" s="40">
        <v>370</v>
      </c>
      <c r="C119" s="40">
        <v>360</v>
      </c>
      <c r="D119" s="10">
        <f>C119/B119*100</f>
        <v>97.297297297297305</v>
      </c>
      <c r="F119" s="6"/>
      <c r="G119" s="40"/>
      <c r="H119" s="40"/>
      <c r="I119" s="10"/>
    </row>
    <row r="120" spans="1:9" ht="38.25" thickBot="1" x14ac:dyDescent="0.35">
      <c r="A120" s="6" t="s">
        <v>76</v>
      </c>
      <c r="B120" s="4">
        <v>3.9</v>
      </c>
      <c r="C120" s="4">
        <v>0.8</v>
      </c>
      <c r="D120" s="10">
        <f>C120/B120*100</f>
        <v>20.512820512820515</v>
      </c>
      <c r="F120" s="6"/>
      <c r="G120" s="4"/>
      <c r="H120" s="4"/>
      <c r="I120" s="10"/>
    </row>
    <row r="121" spans="1:9" ht="19.5" thickBot="1" x14ac:dyDescent="0.35">
      <c r="A121" s="6" t="s">
        <v>11</v>
      </c>
      <c r="B121" s="71">
        <v>102.6</v>
      </c>
      <c r="C121" s="4">
        <v>42.3</v>
      </c>
      <c r="D121" s="5" t="s">
        <v>12</v>
      </c>
      <c r="F121" s="6"/>
      <c r="G121" s="4"/>
      <c r="H121" s="4"/>
      <c r="I121" s="5"/>
    </row>
    <row r="122" spans="1:9" ht="18.75" x14ac:dyDescent="0.25">
      <c r="A122" s="41"/>
      <c r="F122" s="41"/>
    </row>
    <row r="123" spans="1:9" ht="18.75" x14ac:dyDescent="0.25">
      <c r="A123" s="41"/>
      <c r="F123" s="41"/>
    </row>
    <row r="124" spans="1:9" ht="18.75" x14ac:dyDescent="0.25">
      <c r="A124" s="42"/>
      <c r="F124" s="42"/>
    </row>
  </sheetData>
  <mergeCells count="59">
    <mergeCell ref="A4:D4"/>
    <mergeCell ref="F4:I4"/>
    <mergeCell ref="A5:D5"/>
    <mergeCell ref="F5:I5"/>
    <mergeCell ref="A6:D6"/>
    <mergeCell ref="F6:I6"/>
    <mergeCell ref="B7:D7"/>
    <mergeCell ref="G7:I7"/>
    <mergeCell ref="A9:D9"/>
    <mergeCell ref="F9:I9"/>
    <mergeCell ref="A14:D14"/>
    <mergeCell ref="F14:I14"/>
    <mergeCell ref="A23:D23"/>
    <mergeCell ref="F23:I23"/>
    <mergeCell ref="A58:A59"/>
    <mergeCell ref="B58:B59"/>
    <mergeCell ref="C58:C59"/>
    <mergeCell ref="F58:F59"/>
    <mergeCell ref="G58:G59"/>
    <mergeCell ref="H58:H59"/>
    <mergeCell ref="A70:D70"/>
    <mergeCell ref="F70:I70"/>
    <mergeCell ref="A71:A73"/>
    <mergeCell ref="B71:B73"/>
    <mergeCell ref="C71:C73"/>
    <mergeCell ref="F71:F73"/>
    <mergeCell ref="G71:G73"/>
    <mergeCell ref="H71:H73"/>
    <mergeCell ref="A77:D77"/>
    <mergeCell ref="F77:I77"/>
    <mergeCell ref="A78:D78"/>
    <mergeCell ref="F78:I78"/>
    <mergeCell ref="A81:D81"/>
    <mergeCell ref="F81:I81"/>
    <mergeCell ref="H93:H94"/>
    <mergeCell ref="A88:D88"/>
    <mergeCell ref="F88:I88"/>
    <mergeCell ref="A90:A92"/>
    <mergeCell ref="B90:B92"/>
    <mergeCell ref="C90:C92"/>
    <mergeCell ref="F90:F92"/>
    <mergeCell ref="G90:G92"/>
    <mergeCell ref="H90:H92"/>
    <mergeCell ref="A93:A94"/>
    <mergeCell ref="B93:B94"/>
    <mergeCell ref="C93:C94"/>
    <mergeCell ref="F93:F94"/>
    <mergeCell ref="G93:G94"/>
    <mergeCell ref="A118:D118"/>
    <mergeCell ref="F118:I118"/>
    <mergeCell ref="A95:D95"/>
    <mergeCell ref="F95:I95"/>
    <mergeCell ref="A102:D102"/>
    <mergeCell ref="F102:I102"/>
    <mergeCell ref="A107:A108"/>
    <mergeCell ref="C107:C108"/>
    <mergeCell ref="F107:F108"/>
    <mergeCell ref="G107:G108"/>
    <mergeCell ref="H107:H10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2013-10-08T08:07:20Z</dcterms:modified>
</cp:coreProperties>
</file>